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lusglobal-my.sharepoint.com/personal/aswift_applusglobal_com/Documents/Aston IR Live Online Folder/2022/"/>
    </mc:Choice>
  </mc:AlternateContent>
  <xr:revisionPtr revIDLastSave="8" documentId="8_{75B96164-0288-455A-9B22-858A756C9D64}" xr6:coauthVersionLast="47" xr6:coauthVersionMax="47" xr10:uidLastSave="{E4BB08BE-2925-43F1-A458-10373C6D0841}"/>
  <bookViews>
    <workbookView xWindow="-110" yWindow="-110" windowWidth="18010" windowHeight="11020" xr2:uid="{CE5B3641-FBE5-4638-A5D0-6A1A7F7713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2" i="1" l="1"/>
  <c r="F32" i="1"/>
  <c r="D32" i="1"/>
  <c r="C32" i="1"/>
  <c r="G30" i="1"/>
  <c r="F30" i="1"/>
  <c r="D30" i="1"/>
  <c r="C30" i="1"/>
  <c r="G24" i="1"/>
  <c r="F24" i="1"/>
  <c r="D24" i="1"/>
  <c r="C24" i="1"/>
  <c r="E23" i="1"/>
  <c r="H23" i="1" s="1"/>
  <c r="E22" i="1"/>
  <c r="H22" i="1" s="1"/>
  <c r="E21" i="1"/>
  <c r="H21" i="1" s="1"/>
  <c r="E20" i="1"/>
  <c r="E5" i="1"/>
  <c r="H5" i="1" s="1"/>
  <c r="G29" i="1"/>
  <c r="F29" i="1"/>
  <c r="D29" i="1"/>
  <c r="C29" i="1"/>
  <c r="G14" i="1"/>
  <c r="G15" i="1" l="1"/>
  <c r="D14" i="1"/>
  <c r="F15" i="1"/>
  <c r="C15" i="1"/>
  <c r="D15" i="1"/>
  <c r="E12" i="1"/>
  <c r="H12" i="1" s="1"/>
  <c r="D31" i="1"/>
  <c r="D33" i="1" s="1"/>
  <c r="E32" i="1"/>
  <c r="H32" i="1" s="1"/>
  <c r="E24" i="1"/>
  <c r="C31" i="1"/>
  <c r="E30" i="1"/>
  <c r="H30" i="1" s="1"/>
  <c r="E29" i="1"/>
  <c r="F14" i="1"/>
  <c r="F31" i="1"/>
  <c r="F33" i="1" s="1"/>
  <c r="E13" i="1"/>
  <c r="H13" i="1" s="1"/>
  <c r="G31" i="1"/>
  <c r="G33" i="1" s="1"/>
  <c r="E10" i="1"/>
  <c r="H20" i="1"/>
  <c r="H24" i="1" s="1"/>
  <c r="E11" i="1"/>
  <c r="C14" i="1"/>
  <c r="E31" i="1" l="1"/>
  <c r="H31" i="1" s="1"/>
  <c r="C33" i="1"/>
  <c r="H29" i="1"/>
  <c r="E33" i="1"/>
  <c r="H11" i="1"/>
  <c r="H14" i="1" s="1"/>
  <c r="E14" i="1"/>
  <c r="E15" i="1"/>
  <c r="H15" i="1" s="1"/>
  <c r="H10" i="1"/>
  <c r="H33" i="1" l="1"/>
</calcChain>
</file>

<file path=xl/sharedStrings.xml><?xml version="1.0" encoding="utf-8"?>
<sst xmlns="http://schemas.openxmlformats.org/spreadsheetml/2006/main" count="50" uniqueCount="25">
  <si>
    <t>2022 Revenue</t>
  </si>
  <si>
    <t>Q1</t>
  </si>
  <si>
    <t>Q2</t>
  </si>
  <si>
    <t>H1</t>
  </si>
  <si>
    <t>Q3</t>
  </si>
  <si>
    <t>Q4</t>
  </si>
  <si>
    <t>FY</t>
  </si>
  <si>
    <t>Revenue Reported</t>
  </si>
  <si>
    <t>Auto USA</t>
  </si>
  <si>
    <t>Auto Finland</t>
  </si>
  <si>
    <t>US Oil &amp; Gas</t>
  </si>
  <si>
    <t>Total discontinued</t>
  </si>
  <si>
    <t>Revenue Proforma</t>
  </si>
  <si>
    <t>Aerospace</t>
  </si>
  <si>
    <t>2022 Revenue As Previously Reported</t>
  </si>
  <si>
    <t>Energy &amp; Industry</t>
  </si>
  <si>
    <t>Laboratories</t>
  </si>
  <si>
    <t>Auto</t>
  </si>
  <si>
    <t>IDIADA</t>
  </si>
  <si>
    <t>Revenue Previous</t>
  </si>
  <si>
    <t>2022 Revenue Proforma</t>
  </si>
  <si>
    <t>Applus+ 2022 Restatements</t>
  </si>
  <si>
    <t>From E&amp;I to Labs</t>
  </si>
  <si>
    <t>Discontinued Operations</t>
  </si>
  <si>
    <t>By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</si>
</sst>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(#,##0.0\);\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9"/>
      <color theme="0"/>
      <name val="Tahoma"/>
      <family val="2"/>
    </font>
    <font>
      <b/>
      <sz val="9"/>
      <color rgb="FFFF6600"/>
      <name val="Tahoma"/>
      <family val="2"/>
    </font>
    <font>
      <b/>
      <sz val="9"/>
      <color rgb="FF746660"/>
      <name val="Tahoma"/>
      <family val="2"/>
    </font>
    <font>
      <sz val="9"/>
      <color rgb="FF74666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4.9989318521683403E-2"/>
      </bottom>
      <diagonal/>
    </border>
    <border>
      <left style="thin">
        <color theme="0"/>
      </left>
      <right/>
      <top style="medium">
        <color indexed="64"/>
      </top>
      <bottom style="thin">
        <color theme="0" tint="-4.9989318521683403E-2"/>
      </bottom>
      <diagonal/>
    </border>
    <border>
      <left/>
      <right/>
      <top style="medium">
        <color indexed="64"/>
      </top>
      <bottom style="thin">
        <color theme="0" tint="-4.9989318521683403E-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4.9989318521683403E-2"/>
      </bottom>
      <diagonal/>
    </border>
    <border>
      <left style="medium">
        <color indexed="64"/>
      </left>
      <right/>
      <top/>
      <bottom style="thin">
        <color theme="0" tint="-4.9989318521683403E-2"/>
      </bottom>
      <diagonal/>
    </border>
    <border>
      <left/>
      <right style="medium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4.9989318521683403E-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4.9989318521683403E-2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4" borderId="1" xfId="0" applyFont="1" applyFill="1" applyBorder="1" applyAlignment="1">
      <alignment horizontal="left" vertical="center" wrapText="1" readingOrder="1"/>
    </xf>
    <xf numFmtId="0" fontId="0" fillId="2" borderId="0" xfId="0" applyFill="1"/>
    <xf numFmtId="0" fontId="1" fillId="0" borderId="0" xfId="0" applyFont="1"/>
    <xf numFmtId="0" fontId="4" fillId="0" borderId="2" xfId="0" applyFont="1" applyBorder="1" applyAlignment="1">
      <alignment horizontal="center" vertical="center" wrapText="1" readingOrder="1"/>
    </xf>
    <xf numFmtId="164" fontId="6" fillId="0" borderId="2" xfId="0" applyNumberFormat="1" applyFont="1" applyBorder="1" applyAlignment="1">
      <alignment horizontal="center" vertical="center" wrapText="1" readingOrder="1"/>
    </xf>
    <xf numFmtId="164" fontId="5" fillId="0" borderId="2" xfId="0" applyNumberFormat="1" applyFont="1" applyBorder="1" applyAlignment="1">
      <alignment horizontal="center" vertical="center" wrapText="1" readingOrder="1"/>
    </xf>
    <xf numFmtId="0" fontId="5" fillId="4" borderId="3" xfId="0" applyFont="1" applyFill="1" applyBorder="1" applyAlignment="1">
      <alignment horizontal="left" vertical="center" wrapText="1" readingOrder="1"/>
    </xf>
    <xf numFmtId="0" fontId="5" fillId="0" borderId="7" xfId="0" applyFont="1" applyBorder="1" applyAlignment="1">
      <alignment horizontal="left" vertical="center" wrapText="1" readingOrder="1"/>
    </xf>
    <xf numFmtId="0" fontId="4" fillId="0" borderId="8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left" vertical="center" wrapText="1" readingOrder="1"/>
    </xf>
    <xf numFmtId="164" fontId="6" fillId="0" borderId="10" xfId="0" applyNumberFormat="1" applyFont="1" applyBorder="1" applyAlignment="1">
      <alignment horizontal="center" vertical="center" wrapText="1" readingOrder="1"/>
    </xf>
    <xf numFmtId="164" fontId="6" fillId="0" borderId="11" xfId="0" applyNumberFormat="1" applyFont="1" applyBorder="1" applyAlignment="1">
      <alignment horizontal="center" vertical="center" wrapText="1" readingOrder="1"/>
    </xf>
    <xf numFmtId="0" fontId="2" fillId="0" borderId="12" xfId="0" applyFont="1" applyBorder="1"/>
    <xf numFmtId="164" fontId="5" fillId="0" borderId="8" xfId="0" applyNumberFormat="1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left" vertical="center" wrapText="1" readingOrder="1"/>
    </xf>
    <xf numFmtId="164" fontId="6" fillId="0" borderId="8" xfId="0" applyNumberFormat="1" applyFont="1" applyBorder="1" applyAlignment="1">
      <alignment horizontal="center" vertical="center" wrapText="1" readingOrder="1"/>
    </xf>
    <xf numFmtId="0" fontId="5" fillId="0" borderId="9" xfId="0" applyFont="1" applyBorder="1" applyAlignment="1">
      <alignment horizontal="left" vertical="center" wrapText="1" readingOrder="1"/>
    </xf>
    <xf numFmtId="164" fontId="5" fillId="0" borderId="10" xfId="0" applyNumberFormat="1" applyFont="1" applyBorder="1" applyAlignment="1">
      <alignment horizontal="center" vertical="center" wrapText="1" readingOrder="1"/>
    </xf>
    <xf numFmtId="164" fontId="5" fillId="0" borderId="11" xfId="0" applyNumberFormat="1" applyFont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8FD8C-A7C4-4C8A-8AB5-EC5D21D2D057}">
  <dimension ref="B1:H33"/>
  <sheetViews>
    <sheetView tabSelected="1" workbookViewId="0"/>
  </sheetViews>
  <sheetFormatPr defaultRowHeight="14.5" x14ac:dyDescent="0.35"/>
  <cols>
    <col min="2" max="2" width="22.54296875" customWidth="1"/>
  </cols>
  <sheetData>
    <row r="1" spans="2:8" ht="23" x14ac:dyDescent="0.35">
      <c r="B1" s="1" t="s">
        <v>21</v>
      </c>
    </row>
    <row r="2" spans="2:8" ht="15" thickBot="1" x14ac:dyDescent="0.4">
      <c r="B2" s="3"/>
    </row>
    <row r="3" spans="2:8" ht="22.5" customHeight="1" x14ac:dyDescent="0.35">
      <c r="B3" s="7" t="s">
        <v>22</v>
      </c>
      <c r="C3" s="20" t="s">
        <v>0</v>
      </c>
      <c r="D3" s="21"/>
      <c r="E3" s="21"/>
      <c r="F3" s="21"/>
      <c r="G3" s="21"/>
      <c r="H3" s="22"/>
    </row>
    <row r="4" spans="2:8" ht="22.5" customHeight="1" x14ac:dyDescent="0.35">
      <c r="B4" s="8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9" t="s">
        <v>6</v>
      </c>
    </row>
    <row r="5" spans="2:8" ht="22.5" customHeight="1" thickBot="1" x14ac:dyDescent="0.4">
      <c r="B5" s="10" t="s">
        <v>13</v>
      </c>
      <c r="C5" s="11">
        <v>5.4</v>
      </c>
      <c r="D5" s="11">
        <v>6.2</v>
      </c>
      <c r="E5" s="11">
        <f>C5+D5</f>
        <v>11.600000000000001</v>
      </c>
      <c r="F5" s="11">
        <v>6.9</v>
      </c>
      <c r="G5" s="11">
        <v>7</v>
      </c>
      <c r="H5" s="12">
        <f>E5+F5+G5</f>
        <v>25.5</v>
      </c>
    </row>
    <row r="6" spans="2:8" x14ac:dyDescent="0.35">
      <c r="B6" s="3"/>
    </row>
    <row r="7" spans="2:8" ht="15" thickBot="1" x14ac:dyDescent="0.4"/>
    <row r="8" spans="2:8" ht="23.25" customHeight="1" x14ac:dyDescent="0.35">
      <c r="B8" s="7" t="s">
        <v>23</v>
      </c>
      <c r="C8" s="20" t="s">
        <v>0</v>
      </c>
      <c r="D8" s="21"/>
      <c r="E8" s="21"/>
      <c r="F8" s="21"/>
      <c r="G8" s="21"/>
      <c r="H8" s="22"/>
    </row>
    <row r="9" spans="2:8" ht="23.25" customHeight="1" x14ac:dyDescent="0.35">
      <c r="B9" s="13"/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9" t="s">
        <v>6</v>
      </c>
    </row>
    <row r="10" spans="2:8" ht="23.25" customHeight="1" x14ac:dyDescent="0.35">
      <c r="B10" s="8" t="s">
        <v>7</v>
      </c>
      <c r="C10" s="6">
        <v>462.41277944475945</v>
      </c>
      <c r="D10" s="6">
        <v>524.28921223313023</v>
      </c>
      <c r="E10" s="6">
        <f>C10+D10</f>
        <v>986.70199167788974</v>
      </c>
      <c r="F10" s="6">
        <v>532.22922739513604</v>
      </c>
      <c r="G10" s="6">
        <v>531.00782391968505</v>
      </c>
      <c r="H10" s="14">
        <f>+SUM(E10:G10)</f>
        <v>2049.9390429927107</v>
      </c>
    </row>
    <row r="11" spans="2:8" ht="23.25" customHeight="1" x14ac:dyDescent="0.35">
      <c r="B11" s="15" t="s">
        <v>8</v>
      </c>
      <c r="C11" s="5">
        <v>-7.458921812056535</v>
      </c>
      <c r="D11" s="5">
        <v>-8.8312002908041443</v>
      </c>
      <c r="E11" s="5">
        <f>C11+D11</f>
        <v>-16.290122102860678</v>
      </c>
      <c r="F11" s="5">
        <v>-11.28713789064631</v>
      </c>
      <c r="G11" s="5">
        <v>-9.0571043946405858</v>
      </c>
      <c r="H11" s="16">
        <f>+SUM(E11:G11)</f>
        <v>-36.634364388147574</v>
      </c>
    </row>
    <row r="12" spans="2:8" ht="23.25" customHeight="1" x14ac:dyDescent="0.35">
      <c r="B12" s="15" t="s">
        <v>9</v>
      </c>
      <c r="C12" s="5">
        <v>-2.9609999999999999</v>
      </c>
      <c r="D12" s="5">
        <v>-3.722</v>
      </c>
      <c r="E12" s="5">
        <f>C12+D12</f>
        <v>-6.6829999999999998</v>
      </c>
      <c r="F12" s="5">
        <v>-3.6189999999999998</v>
      </c>
      <c r="G12" s="5">
        <v>-2.729000000000001</v>
      </c>
      <c r="H12" s="16">
        <f t="shared" ref="H12:H13" si="0">+SUM(E12:G12)</f>
        <v>-13.031000000000001</v>
      </c>
    </row>
    <row r="13" spans="2:8" ht="23.25" customHeight="1" x14ac:dyDescent="0.35">
      <c r="B13" s="15" t="s">
        <v>10</v>
      </c>
      <c r="C13" s="5">
        <v>-19.494038697566811</v>
      </c>
      <c r="D13" s="5">
        <v>-26.30090902492319</v>
      </c>
      <c r="E13" s="5">
        <f>C13+D13</f>
        <v>-45.794947722490001</v>
      </c>
      <c r="F13" s="5">
        <v>-30.606041152864485</v>
      </c>
      <c r="G13" s="5">
        <v>-25.362822853529863</v>
      </c>
      <c r="H13" s="16">
        <f t="shared" si="0"/>
        <v>-101.76381172888435</v>
      </c>
    </row>
    <row r="14" spans="2:8" ht="23.25" customHeight="1" x14ac:dyDescent="0.35">
      <c r="B14" s="8" t="s">
        <v>11</v>
      </c>
      <c r="C14" s="6">
        <f>C11+C12+C13</f>
        <v>-29.913960509623344</v>
      </c>
      <c r="D14" s="6">
        <f t="shared" ref="D14:F14" si="1">D11+D12+D13</f>
        <v>-38.854109315727335</v>
      </c>
      <c r="E14" s="6">
        <f t="shared" si="1"/>
        <v>-68.768069825350679</v>
      </c>
      <c r="F14" s="6">
        <f t="shared" si="1"/>
        <v>-45.512179043510798</v>
      </c>
      <c r="G14" s="6">
        <f>G11+G12+G13</f>
        <v>-37.148927248170452</v>
      </c>
      <c r="H14" s="14">
        <f>H11+H12+H13</f>
        <v>-151.42917611703191</v>
      </c>
    </row>
    <row r="15" spans="2:8" ht="23.25" customHeight="1" thickBot="1" x14ac:dyDescent="0.4">
      <c r="B15" s="17" t="s">
        <v>12</v>
      </c>
      <c r="C15" s="18">
        <f>+SUM(C10:C13)</f>
        <v>432.49881893513611</v>
      </c>
      <c r="D15" s="18">
        <f t="shared" ref="D15:G15" si="2">+SUM(D10:D13)</f>
        <v>485.43510291740284</v>
      </c>
      <c r="E15" s="18">
        <f>+SUM(E10:E13)</f>
        <v>917.93392185253913</v>
      </c>
      <c r="F15" s="18">
        <f t="shared" si="2"/>
        <v>486.71704835162518</v>
      </c>
      <c r="G15" s="18">
        <f t="shared" si="2"/>
        <v>493.85889667151463</v>
      </c>
      <c r="H15" s="19">
        <f>+SUM(E15:G15)</f>
        <v>1898.5098668756791</v>
      </c>
    </row>
    <row r="17" spans="2:8" ht="15" thickBot="1" x14ac:dyDescent="0.4"/>
    <row r="18" spans="2:8" ht="21.75" customHeight="1" x14ac:dyDescent="0.35">
      <c r="B18" s="7" t="s">
        <v>24</v>
      </c>
      <c r="C18" s="20" t="s">
        <v>14</v>
      </c>
      <c r="D18" s="21"/>
      <c r="E18" s="21"/>
      <c r="F18" s="21"/>
      <c r="G18" s="21"/>
      <c r="H18" s="22"/>
    </row>
    <row r="19" spans="2:8" ht="21.75" customHeight="1" x14ac:dyDescent="0.35">
      <c r="B19" s="13"/>
      <c r="C19" s="4" t="s">
        <v>1</v>
      </c>
      <c r="D19" s="4" t="s">
        <v>2</v>
      </c>
      <c r="E19" s="4" t="s">
        <v>3</v>
      </c>
      <c r="F19" s="4" t="s">
        <v>4</v>
      </c>
      <c r="G19" s="4" t="s">
        <v>5</v>
      </c>
      <c r="H19" s="9" t="s">
        <v>6</v>
      </c>
    </row>
    <row r="20" spans="2:8" ht="21.75" customHeight="1" x14ac:dyDescent="0.35">
      <c r="B20" s="15" t="s">
        <v>15</v>
      </c>
      <c r="C20" s="5">
        <v>245.7</v>
      </c>
      <c r="D20" s="5">
        <v>283.8</v>
      </c>
      <c r="E20" s="5">
        <f>C20+D20</f>
        <v>529.5</v>
      </c>
      <c r="F20" s="5">
        <v>296.3</v>
      </c>
      <c r="G20" s="5">
        <v>294.89999999999998</v>
      </c>
      <c r="H20" s="16">
        <f>+SUM(E20:G20)</f>
        <v>1120.6999999999998</v>
      </c>
    </row>
    <row r="21" spans="2:8" ht="21.75" customHeight="1" x14ac:dyDescent="0.35">
      <c r="B21" s="15" t="s">
        <v>16</v>
      </c>
      <c r="C21" s="5">
        <v>41</v>
      </c>
      <c r="D21" s="5">
        <v>46.6</v>
      </c>
      <c r="E21" s="5">
        <f>C21+D21</f>
        <v>87.6</v>
      </c>
      <c r="F21" s="5">
        <v>48</v>
      </c>
      <c r="G21" s="5">
        <v>54.8</v>
      </c>
      <c r="H21" s="16">
        <f t="shared" ref="H21:H22" si="3">+SUM(E21:G21)</f>
        <v>190.39999999999998</v>
      </c>
    </row>
    <row r="22" spans="2:8" ht="21.75" customHeight="1" x14ac:dyDescent="0.35">
      <c r="B22" s="15" t="s">
        <v>17</v>
      </c>
      <c r="C22" s="5">
        <v>116</v>
      </c>
      <c r="D22" s="5">
        <v>124.4</v>
      </c>
      <c r="E22" s="5">
        <f>C22+D22-0.1</f>
        <v>240.3</v>
      </c>
      <c r="F22" s="5">
        <v>116</v>
      </c>
      <c r="G22" s="5">
        <v>104.6</v>
      </c>
      <c r="H22" s="16">
        <f t="shared" si="3"/>
        <v>460.9</v>
      </c>
    </row>
    <row r="23" spans="2:8" ht="21.75" customHeight="1" x14ac:dyDescent="0.35">
      <c r="B23" s="15" t="s">
        <v>18</v>
      </c>
      <c r="C23" s="5">
        <v>59.7</v>
      </c>
      <c r="D23" s="5">
        <v>69.599999999999994</v>
      </c>
      <c r="E23" s="5">
        <f>C23+D23</f>
        <v>129.30000000000001</v>
      </c>
      <c r="F23" s="5">
        <v>72</v>
      </c>
      <c r="G23" s="5">
        <v>76.599999999999994</v>
      </c>
      <c r="H23" s="16">
        <f>+SUM(E23:G23)+0.1</f>
        <v>278</v>
      </c>
    </row>
    <row r="24" spans="2:8" ht="21.75" customHeight="1" thickBot="1" x14ac:dyDescent="0.4">
      <c r="B24" s="17" t="s">
        <v>19</v>
      </c>
      <c r="C24" s="18">
        <f>SUM(C20:C23)</f>
        <v>462.4</v>
      </c>
      <c r="D24" s="18">
        <f t="shared" ref="D24:E24" si="4">SUM(D20:D23)</f>
        <v>524.40000000000009</v>
      </c>
      <c r="E24" s="18">
        <f t="shared" si="4"/>
        <v>986.7</v>
      </c>
      <c r="F24" s="18">
        <f>SUM(F20:F23)-0.1</f>
        <v>532.19999999999993</v>
      </c>
      <c r="G24" s="18">
        <f>SUM(G20:G23)+0.1</f>
        <v>531</v>
      </c>
      <c r="H24" s="19">
        <f>SUM(H20:H23)-0.1</f>
        <v>2049.9</v>
      </c>
    </row>
    <row r="25" spans="2:8" x14ac:dyDescent="0.35">
      <c r="C25" s="2"/>
      <c r="D25" s="2"/>
      <c r="E25" s="2"/>
      <c r="F25" s="2"/>
      <c r="G25" s="2"/>
      <c r="H25" s="2"/>
    </row>
    <row r="26" spans="2:8" ht="15" thickBot="1" x14ac:dyDescent="0.4">
      <c r="C26" s="2"/>
      <c r="D26" s="2"/>
      <c r="E26" s="2"/>
      <c r="F26" s="2"/>
      <c r="G26" s="2"/>
      <c r="H26" s="2"/>
    </row>
    <row r="27" spans="2:8" ht="22.5" customHeight="1" x14ac:dyDescent="0.35">
      <c r="B27" s="7" t="s">
        <v>24</v>
      </c>
      <c r="C27" s="20" t="s">
        <v>20</v>
      </c>
      <c r="D27" s="21"/>
      <c r="E27" s="21"/>
      <c r="F27" s="21"/>
      <c r="G27" s="21"/>
      <c r="H27" s="22"/>
    </row>
    <row r="28" spans="2:8" ht="22.5" customHeight="1" x14ac:dyDescent="0.35">
      <c r="B28" s="13"/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9" t="s">
        <v>6</v>
      </c>
    </row>
    <row r="29" spans="2:8" ht="22.5" customHeight="1" x14ac:dyDescent="0.35">
      <c r="B29" s="15" t="s">
        <v>15</v>
      </c>
      <c r="C29" s="5">
        <f>C20+C13-C5</f>
        <v>220.80596130243316</v>
      </c>
      <c r="D29" s="5">
        <f>D20+D13-D5</f>
        <v>251.29909097507681</v>
      </c>
      <c r="E29" s="5">
        <f>C29+D29</f>
        <v>472.10505227750997</v>
      </c>
      <c r="F29" s="5">
        <f>F20+F13-F5</f>
        <v>258.79395884713557</v>
      </c>
      <c r="G29" s="5">
        <f>G20+G13-G5</f>
        <v>262.53717714647013</v>
      </c>
      <c r="H29" s="16">
        <f>+SUM(E29:G29)</f>
        <v>993.43618827111573</v>
      </c>
    </row>
    <row r="30" spans="2:8" ht="22.5" customHeight="1" x14ac:dyDescent="0.35">
      <c r="B30" s="15" t="s">
        <v>16</v>
      </c>
      <c r="C30" s="5">
        <f>C21+C5</f>
        <v>46.4</v>
      </c>
      <c r="D30" s="5">
        <f>D21+D5</f>
        <v>52.800000000000004</v>
      </c>
      <c r="E30" s="5">
        <f>C30+D30</f>
        <v>99.2</v>
      </c>
      <c r="F30" s="5">
        <f>F21+F5</f>
        <v>54.9</v>
      </c>
      <c r="G30" s="5">
        <f>G21+G5</f>
        <v>61.8</v>
      </c>
      <c r="H30" s="16">
        <f t="shared" ref="H30:H31" si="5">+SUM(E30:G30)</f>
        <v>215.89999999999998</v>
      </c>
    </row>
    <row r="31" spans="2:8" ht="22.5" customHeight="1" x14ac:dyDescent="0.35">
      <c r="B31" s="15" t="s">
        <v>17</v>
      </c>
      <c r="C31" s="5">
        <f>C22+C11+C12</f>
        <v>105.58007818794347</v>
      </c>
      <c r="D31" s="5">
        <f>D22+D11+D12</f>
        <v>111.84679970919586</v>
      </c>
      <c r="E31" s="5">
        <f>C31+D31-0.1</f>
        <v>217.32687789713933</v>
      </c>
      <c r="F31" s="5">
        <f>F22+F11+F12</f>
        <v>101.09386210935369</v>
      </c>
      <c r="G31" s="5">
        <f>G22+G11+G12</f>
        <v>92.813895605359406</v>
      </c>
      <c r="H31" s="16">
        <f t="shared" si="5"/>
        <v>411.23463561185241</v>
      </c>
    </row>
    <row r="32" spans="2:8" ht="22.5" customHeight="1" x14ac:dyDescent="0.35">
      <c r="B32" s="15" t="s">
        <v>18</v>
      </c>
      <c r="C32" s="5">
        <f>C23</f>
        <v>59.7</v>
      </c>
      <c r="D32" s="5">
        <f>D23</f>
        <v>69.599999999999994</v>
      </c>
      <c r="E32" s="5">
        <f>C32+D32</f>
        <v>129.30000000000001</v>
      </c>
      <c r="F32" s="5">
        <f t="shared" ref="F32:G32" si="6">F23</f>
        <v>72</v>
      </c>
      <c r="G32" s="5">
        <f t="shared" si="6"/>
        <v>76.599999999999994</v>
      </c>
      <c r="H32" s="16">
        <f>+SUM(E32:G32)+0.1</f>
        <v>278</v>
      </c>
    </row>
    <row r="33" spans="2:8" ht="22.5" customHeight="1" thickBot="1" x14ac:dyDescent="0.4">
      <c r="B33" s="17" t="s">
        <v>12</v>
      </c>
      <c r="C33" s="18">
        <f>SUM(C29:C32)</f>
        <v>432.48603949037658</v>
      </c>
      <c r="D33" s="18">
        <f t="shared" ref="D33:E33" si="7">SUM(D29:D32)</f>
        <v>485.54589068427265</v>
      </c>
      <c r="E33" s="18">
        <f t="shared" si="7"/>
        <v>917.93193017464932</v>
      </c>
      <c r="F33" s="18">
        <f>SUM(F29:F32)-0.1</f>
        <v>486.68782095648919</v>
      </c>
      <c r="G33" s="18">
        <f>SUM(G29:G32)+0.1</f>
        <v>493.85107275182952</v>
      </c>
      <c r="H33" s="19">
        <f>SUM(H29:H32)-0.1</f>
        <v>1898.470823882968</v>
      </c>
    </row>
  </sheetData>
  <mergeCells count="4">
    <mergeCell ref="C8:H8"/>
    <mergeCell ref="C3:H3"/>
    <mergeCell ref="C18:H18"/>
    <mergeCell ref="C27:H27"/>
  </mergeCells>
  <pageMargins left="0.7" right="0.7" top="0.75" bottom="0.75" header="0.3" footer="0.3"/>
  <ignoredErrors>
    <ignoredError sqref="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Aston Swift</dc:creator>
  <cp:lastModifiedBy>ASTON SWIFT</cp:lastModifiedBy>
  <dcterms:created xsi:type="dcterms:W3CDTF">2023-04-26T09:33:27Z</dcterms:created>
  <dcterms:modified xsi:type="dcterms:W3CDTF">2023-04-27T07:18:10Z</dcterms:modified>
</cp:coreProperties>
</file>